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17" i="1"/>
  <c r="E18" i="1"/>
  <c r="E19" i="1"/>
  <c r="E20" i="1"/>
  <c r="E21" i="1"/>
  <c r="E8" i="1"/>
  <c r="E9" i="1"/>
  <c r="E10" i="1"/>
  <c r="E11" i="1"/>
  <c r="E12" i="1"/>
  <c r="E13" i="1"/>
  <c r="E7" i="1"/>
  <c r="E15" i="1"/>
  <c r="E16" i="1"/>
  <c r="E14" i="1"/>
  <c r="D29" i="1" l="1"/>
  <c r="C29" i="1"/>
  <c r="G30" i="1"/>
  <c r="G25" i="1"/>
  <c r="G40" i="1" l="1"/>
  <c r="G39" i="1"/>
  <c r="G38" i="1"/>
  <c r="G37" i="1"/>
  <c r="F36" i="1"/>
  <c r="D36" i="1"/>
  <c r="C36" i="1"/>
  <c r="G35" i="1"/>
  <c r="G34" i="1"/>
  <c r="G33" i="1"/>
  <c r="F32" i="1"/>
  <c r="D32" i="1"/>
  <c r="C32" i="1"/>
  <c r="G31" i="1"/>
  <c r="F29" i="1"/>
  <c r="G28" i="1"/>
  <c r="F27" i="1"/>
  <c r="D27" i="1"/>
  <c r="C27" i="1"/>
  <c r="G26" i="1"/>
  <c r="G24" i="1"/>
  <c r="F23" i="1"/>
  <c r="D23" i="1"/>
  <c r="C23" i="1"/>
  <c r="G21" i="1"/>
  <c r="G20" i="1"/>
  <c r="G19" i="1"/>
  <c r="G18" i="1"/>
  <c r="F17" i="1"/>
  <c r="D17" i="1"/>
  <c r="C17" i="1"/>
  <c r="G16" i="1"/>
  <c r="G15" i="1"/>
  <c r="G14" i="1"/>
  <c r="F13" i="1"/>
  <c r="D13" i="1"/>
  <c r="C13" i="1"/>
  <c r="G12" i="1"/>
  <c r="G11" i="1"/>
  <c r="G10" i="1"/>
  <c r="G9" i="1"/>
  <c r="F8" i="1"/>
  <c r="F7" i="1" s="1"/>
  <c r="D8" i="1"/>
  <c r="C8" i="1"/>
  <c r="F6" i="1" l="1"/>
  <c r="G36" i="1"/>
  <c r="G32" i="1"/>
  <c r="G27" i="1"/>
  <c r="G17" i="1"/>
  <c r="G13" i="1"/>
  <c r="C41" i="1"/>
  <c r="G23" i="1"/>
  <c r="F41" i="1"/>
  <c r="D41" i="1"/>
  <c r="G8" i="1"/>
  <c r="C7" i="1"/>
  <c r="C6" i="1" s="1"/>
  <c r="G29" i="1"/>
  <c r="D7" i="1"/>
  <c r="G41" i="1" l="1"/>
  <c r="G7" i="1"/>
  <c r="D6" i="1"/>
  <c r="G6" i="1" l="1"/>
  <c r="D42" i="1"/>
  <c r="D44" i="1" s="1"/>
</calcChain>
</file>

<file path=xl/sharedStrings.xml><?xml version="1.0" encoding="utf-8"?>
<sst xmlns="http://schemas.openxmlformats.org/spreadsheetml/2006/main" count="78" uniqueCount="77">
  <si>
    <t>Сведения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</si>
  <si>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</si>
  <si>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</si>
  <si>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</si>
  <si>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</si>
  <si>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</si>
  <si>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 на доходы физических лиц</t>
  </si>
  <si>
    <t>1 03 00000 01 0000 110</t>
  </si>
  <si>
    <t>Доходы от уплаты акцизов, подлежащие распределению в консолидированные бюджеты субъектов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</si>
  <si>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</si>
  <si>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</si>
  <si>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</si>
  <si>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</si>
  <si>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</si>
  <si>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</si>
  <si>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</si>
  <si>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1 13 00000 00 0000 000</t>
  </si>
  <si>
    <t>Доходы от оказания платных услуг (работ)и компенсации затрат государства</t>
  </si>
  <si>
    <t>1 14 00000 00 0000 000</t>
  </si>
  <si>
    <t>Доходы  от продажи материальных и нематериальных активов</t>
  </si>
  <si>
    <t>2 00 00000 00 0000 000</t>
  </si>
  <si>
    <t>Безвозмездные поступления</t>
  </si>
  <si>
    <t>2 02 16001 00 0000 150</t>
  </si>
  <si>
    <t xml:space="preserve">Дотация бюджетам городских поселений на выравнивание бюджетной обеспеченности </t>
  </si>
  <si>
    <t>2 02 20000 13 0000 150</t>
  </si>
  <si>
    <t>Субсидии бюджетам городских поселений</t>
  </si>
  <si>
    <t>2 02 30000 00 0000 150</t>
  </si>
  <si>
    <t>Субвенции бюджетам  поселений</t>
  </si>
  <si>
    <t>2 02 40000 00 0000 150</t>
  </si>
  <si>
    <t>РАСХОДЫ</t>
  </si>
  <si>
    <t>01 00</t>
  </si>
  <si>
    <t>Общегосударственные вопросы</t>
  </si>
  <si>
    <t>01 04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</si>
  <si>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</si>
  <si>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01 13</t>
  </si>
  <si>
    <t>Другие общегосударственные вопросы</t>
  </si>
  <si>
    <t>02 00</t>
  </si>
  <si>
    <t>Национальная оборона</t>
  </si>
  <si>
    <t>02 03</t>
  </si>
  <si>
    <t>Мобилизационная и вневойсковая подготовка</t>
  </si>
  <si>
    <t>04 00</t>
  </si>
  <si>
    <t>Национальная экономика</t>
  </si>
  <si>
    <t>04 09</t>
  </si>
  <si>
    <t>Дорожное хозяйство(дорожные фонды)</t>
  </si>
  <si>
    <t>05 00</t>
  </si>
  <si>
    <t>Жилищно-коммунальное хозяйство</t>
  </si>
  <si>
    <t>05 01</t>
  </si>
  <si>
    <t>Жилищное хозяйство</t>
  </si>
  <si>
    <t>05 02</t>
  </si>
  <si>
    <t>Коммунальное хозяйство</t>
  </si>
  <si>
    <t>05 03</t>
  </si>
  <si>
    <t>Благоустройство</t>
  </si>
  <si>
    <t>10 00</t>
  </si>
  <si>
    <t>Социальная политика</t>
  </si>
  <si>
    <t>10 01</t>
  </si>
  <si>
    <t>Пенсионное обеспечение</t>
  </si>
  <si>
    <t>10.03</t>
  </si>
  <si>
    <t>Социальное обеспечение населения</t>
  </si>
  <si>
    <t>10.06</t>
  </si>
  <si>
    <t>Другие вопросы в области социальной политики</t>
  </si>
  <si>
    <t>Реализация государственных функций, связанных с общегосударственным управлением</t>
  </si>
  <si>
    <t>ИТОГО РАСХОДОВ</t>
  </si>
  <si>
    <t>расходы- доходы по факту</t>
  </si>
  <si>
    <t>Глава Мокроусского МО                                                          Б.С. Мирзеханов</t>
  </si>
  <si>
    <t xml:space="preserve">     об исполнении доходной и расходной части бюджета Мокроусского муниципального образования на 01.01.2024</t>
  </si>
  <si>
    <t>01 11</t>
  </si>
  <si>
    <t>Резервные фонды</t>
  </si>
  <si>
    <t xml:space="preserve">Иные межбюджетные трансферты, передаваемые бюджетам городских поселений </t>
  </si>
  <si>
    <t>04 12</t>
  </si>
  <si>
    <t>Мероприятия в сфере приватизации и продажи государственного и муниципального имущества</t>
  </si>
  <si>
    <t>остатки на 01.01.2023</t>
  </si>
  <si>
    <t>остатки на 01.01.2024</t>
  </si>
  <si>
    <t>Утвержденные бюджетные назначения на 01.01.2024 год</t>
  </si>
  <si>
    <t>Исполнение на 01.01.2024</t>
  </si>
  <si>
    <t>% исполнения к утвержденным бюджетным назначениям</t>
  </si>
  <si>
    <t>Исполнение на 01.01.2023</t>
  </si>
  <si>
    <t>Темп роста к соответствующему периоду прошлого года,%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</si>
</sst>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 applyAlignment="1">
      <alignment horizontal="center" vertical="top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/>
    </xf>
    <xf numFmtId="164" fontId="5" fillId="0" borderId="1" xfId="1" applyNumberFormat="1" applyFont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0" fontId="4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 wrapText="1"/>
    </xf>
    <xf numFmtId="0" fontId="4" fillId="0" borderId="1" xfId="1" applyFont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center" wrapText="1"/>
    </xf>
    <xf numFmtId="3" fontId="4" fillId="0" borderId="1" xfId="1" applyNumberFormat="1" applyFont="1" applyBorder="1" applyAlignment="1">
      <alignment horizontal="left" vertical="top" wrapText="1"/>
    </xf>
    <xf numFmtId="1" fontId="6" fillId="2" borderId="1" xfId="1" applyNumberFormat="1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center"/>
    </xf>
    <xf numFmtId="1" fontId="8" fillId="2" borderId="1" xfId="1" applyNumberFormat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164" fontId="9" fillId="2" borderId="1" xfId="1" applyNumberFormat="1" applyFont="1" applyFill="1" applyBorder="1" applyAlignment="1">
      <alignment horizontal="center"/>
    </xf>
    <xf numFmtId="0" fontId="9" fillId="2" borderId="1" xfId="1" applyFont="1" applyFill="1" applyBorder="1" applyAlignment="1">
      <alignment vertical="top" wrapText="1"/>
    </xf>
    <xf numFmtId="164" fontId="9" fillId="2" borderId="1" xfId="1" applyNumberFormat="1" applyFont="1" applyFill="1" applyBorder="1" applyAlignment="1">
      <alignment horizontal="center" wrapText="1" shrinkToFi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right" vertical="top" wrapText="1"/>
    </xf>
    <xf numFmtId="164" fontId="5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wrapText="1"/>
    </xf>
    <xf numFmtId="49" fontId="5" fillId="0" borderId="1" xfId="1" applyNumberFormat="1" applyFont="1" applyBorder="1" applyAlignment="1">
      <alignment horizontal="right" vertical="top" wrapText="1"/>
    </xf>
    <xf numFmtId="0" fontId="5" fillId="0" borderId="1" xfId="1" applyFont="1" applyBorder="1"/>
    <xf numFmtId="49" fontId="3" fillId="0" borderId="1" xfId="1" applyNumberFormat="1" applyFont="1" applyBorder="1" applyAlignment="1">
      <alignment horizontal="right" vertical="top" wrapText="1"/>
    </xf>
    <xf numFmtId="0" fontId="3" fillId="0" borderId="2" xfId="1" applyFont="1" applyBorder="1" applyAlignment="1">
      <alignment wrapText="1"/>
    </xf>
    <xf numFmtId="0" fontId="5" fillId="0" borderId="2" xfId="1" applyFont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3" fillId="0" borderId="3" xfId="1" applyFont="1" applyBorder="1"/>
    <xf numFmtId="0" fontId="3" fillId="0" borderId="3" xfId="1" applyFont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164" fontId="5" fillId="0" borderId="0" xfId="1" applyNumberFormat="1" applyFont="1" applyBorder="1" applyAlignment="1">
      <alignment horizontal="center" wrapText="1"/>
    </xf>
    <xf numFmtId="0" fontId="3" fillId="0" borderId="0" xfId="1" applyFont="1" applyAlignment="1">
      <alignment vertical="top"/>
    </xf>
    <xf numFmtId="164" fontId="5" fillId="0" borderId="0" xfId="1" applyNumberFormat="1" applyFont="1" applyAlignment="1">
      <alignment horizontal="center" vertical="top"/>
    </xf>
    <xf numFmtId="0" fontId="0" fillId="0" borderId="0" xfId="0" applyFont="1"/>
    <xf numFmtId="0" fontId="3" fillId="0" borderId="0" xfId="1" applyFont="1" applyBorder="1" applyAlignment="1">
      <alignment horizontal="center" vertical="top"/>
    </xf>
    <xf numFmtId="0" fontId="5" fillId="0" borderId="4" xfId="1" applyFont="1" applyBorder="1" applyAlignment="1">
      <alignment horizontal="center" vertical="top" wrapText="1"/>
    </xf>
    <xf numFmtId="164" fontId="3" fillId="0" borderId="4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vertical="top" wrapText="1"/>
    </xf>
    <xf numFmtId="164" fontId="3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4" zoomScale="81" zoomScaleNormal="81" workbookViewId="0">
      <selection activeCell="G40" sqref="G40"/>
    </sheetView>
  </sheetViews>
  <sheetFormatPr defaultColWidth="8.7109375" defaultRowHeight="12.75" x14ac:dyDescent="0.2"/>
  <cols>
    <col min="1" max="1" width="12.140625" customWidth="1"/>
    <col min="2" max="2" width="29" customWidth="1"/>
    <col min="3" max="4" width="11.28515625" customWidth="1"/>
    <col min="5" max="6" width="11.5703125" customWidth="1"/>
    <col min="7" max="7" width="13.28515625" customWidth="1"/>
  </cols>
  <sheetData>
    <row r="1" spans="1:7" ht="20.25" customHeight="1" x14ac:dyDescent="0.2">
      <c r="A1" s="51" t="s">
        <v>0</v>
      </c>
      <c r="B1" s="51"/>
      <c r="C1" s="51"/>
      <c r="D1" s="51"/>
      <c r="E1" s="51"/>
      <c r="F1" s="51"/>
      <c r="G1" s="51"/>
    </row>
    <row r="2" spans="1:7" ht="42" customHeight="1" x14ac:dyDescent="0.2">
      <c r="A2" s="52" t="s">
        <v>64</v>
      </c>
      <c r="B2" s="52"/>
      <c r="C2" s="52"/>
      <c r="D2" s="52"/>
      <c r="E2" s="52"/>
      <c r="F2" s="52"/>
      <c r="G2" s="52"/>
    </row>
    <row r="3" spans="1:7" ht="18.75" x14ac:dyDescent="0.2">
      <c r="A3" s="1"/>
      <c r="B3" s="1"/>
      <c r="C3" s="1"/>
      <c r="D3" s="1"/>
      <c r="E3" s="1"/>
      <c r="F3" s="1"/>
      <c r="G3" s="1"/>
    </row>
    <row r="4" spans="1:7" ht="12.75" customHeight="1" x14ac:dyDescent="0.2">
      <c r="A4" s="53"/>
      <c r="B4" s="54"/>
      <c r="C4" s="55" t="s">
        <v>72</v>
      </c>
      <c r="D4" s="56" t="s">
        <v>73</v>
      </c>
      <c r="E4" s="56" t="s">
        <v>74</v>
      </c>
      <c r="F4" s="56" t="s">
        <v>75</v>
      </c>
      <c r="G4" s="56" t="s">
        <v>76</v>
      </c>
    </row>
    <row r="5" spans="1:7" ht="84.75" customHeight="1" x14ac:dyDescent="0.2">
      <c r="A5" s="53"/>
      <c r="B5" s="54"/>
      <c r="C5" s="55"/>
      <c r="D5" s="56"/>
      <c r="E5" s="56"/>
      <c r="F5" s="56"/>
      <c r="G5" s="56"/>
    </row>
    <row r="6" spans="1:7" ht="18" customHeight="1" x14ac:dyDescent="0.2">
      <c r="A6" s="3"/>
      <c r="B6" s="4" t="s">
        <v>1</v>
      </c>
      <c r="C6" s="5">
        <f>SUM(C7+C17)</f>
        <v>48440.4</v>
      </c>
      <c r="D6" s="6">
        <f>SUM(D7+D17)</f>
        <v>50017.9</v>
      </c>
      <c r="E6" s="6"/>
      <c r="F6" s="6">
        <f>SUM(F7+F17)</f>
        <v>40075.699999999997</v>
      </c>
      <c r="G6" s="6">
        <f t="shared" ref="G6:G21" si="0">D6/F6%</f>
        <v>124.80854981946668</v>
      </c>
    </row>
    <row r="7" spans="1:7" ht="25.5" x14ac:dyDescent="0.2">
      <c r="A7" s="7" t="s">
        <v>2</v>
      </c>
      <c r="B7" s="8" t="s">
        <v>3</v>
      </c>
      <c r="C7" s="5">
        <f>SUM(C8+C13)</f>
        <v>18500</v>
      </c>
      <c r="D7" s="6">
        <f>SUM(D8+D13)</f>
        <v>20079.900000000001</v>
      </c>
      <c r="E7" s="6">
        <f>SUM(D7/C7%)</f>
        <v>108.54</v>
      </c>
      <c r="F7" s="6">
        <f>SUM(F8+F13)</f>
        <v>19208</v>
      </c>
      <c r="G7" s="6">
        <f t="shared" si="0"/>
        <v>104.53925447730113</v>
      </c>
    </row>
    <row r="8" spans="1:7" x14ac:dyDescent="0.2">
      <c r="A8" s="7"/>
      <c r="B8" s="8" t="s">
        <v>4</v>
      </c>
      <c r="C8" s="5">
        <f>SUM(C9:C12)</f>
        <v>17200</v>
      </c>
      <c r="D8" s="6">
        <f>SUM(D9:D12)</f>
        <v>18779.900000000001</v>
      </c>
      <c r="E8" s="6">
        <f t="shared" ref="E8:E13" si="1">SUM(D8/C8%)</f>
        <v>109.18546511627908</v>
      </c>
      <c r="F8" s="6">
        <f>SUM(F9:F12)</f>
        <v>16571.5</v>
      </c>
      <c r="G8" s="6">
        <f t="shared" si="0"/>
        <v>113.32649428235224</v>
      </c>
    </row>
    <row r="9" spans="1:7" ht="24" x14ac:dyDescent="0.2">
      <c r="A9" s="7" t="s">
        <v>5</v>
      </c>
      <c r="B9" s="9" t="s">
        <v>6</v>
      </c>
      <c r="C9" s="10">
        <v>7951.9</v>
      </c>
      <c r="D9" s="11">
        <v>8835.9</v>
      </c>
      <c r="E9" s="6">
        <f t="shared" si="1"/>
        <v>111.11684000050303</v>
      </c>
      <c r="F9" s="11">
        <v>7658.6</v>
      </c>
      <c r="G9" s="11">
        <f t="shared" si="0"/>
        <v>115.3722612487922</v>
      </c>
    </row>
    <row r="10" spans="1:7" ht="51" x14ac:dyDescent="0.2">
      <c r="A10" s="7" t="s">
        <v>7</v>
      </c>
      <c r="B10" s="9" t="s">
        <v>8</v>
      </c>
      <c r="C10" s="10">
        <v>2249.8000000000002</v>
      </c>
      <c r="D10" s="11">
        <v>2618.8000000000002</v>
      </c>
      <c r="E10" s="6">
        <f t="shared" si="1"/>
        <v>116.40145790736955</v>
      </c>
      <c r="F10" s="11">
        <v>2500.1999999999998</v>
      </c>
      <c r="G10" s="11">
        <f t="shared" si="0"/>
        <v>104.74362051035918</v>
      </c>
    </row>
    <row r="11" spans="1:7" ht="24" x14ac:dyDescent="0.2">
      <c r="A11" s="7" t="s">
        <v>9</v>
      </c>
      <c r="B11" s="9" t="s">
        <v>10</v>
      </c>
      <c r="C11" s="10">
        <v>3193.9</v>
      </c>
      <c r="D11" s="11">
        <v>3193.9</v>
      </c>
      <c r="E11" s="6">
        <f t="shared" si="1"/>
        <v>100</v>
      </c>
      <c r="F11" s="11">
        <v>3314.2</v>
      </c>
      <c r="G11" s="11">
        <f t="shared" si="0"/>
        <v>96.370164745639983</v>
      </c>
    </row>
    <row r="12" spans="1:7" ht="24" x14ac:dyDescent="0.2">
      <c r="A12" s="12" t="s">
        <v>11</v>
      </c>
      <c r="B12" s="2" t="s">
        <v>12</v>
      </c>
      <c r="C12" s="13">
        <v>3804.4</v>
      </c>
      <c r="D12" s="13">
        <v>4131.3</v>
      </c>
      <c r="E12" s="6">
        <f t="shared" si="1"/>
        <v>108.59268215750183</v>
      </c>
      <c r="F12" s="13">
        <v>3098.5</v>
      </c>
      <c r="G12" s="13">
        <f t="shared" si="0"/>
        <v>133.3322575439729</v>
      </c>
    </row>
    <row r="13" spans="1:7" x14ac:dyDescent="0.2">
      <c r="A13" s="7"/>
      <c r="B13" s="8" t="s">
        <v>13</v>
      </c>
      <c r="C13" s="5">
        <f>SUM(C14+C15+C16)</f>
        <v>1300</v>
      </c>
      <c r="D13" s="5">
        <f>SUM(D14+D15+D16)</f>
        <v>1300</v>
      </c>
      <c r="E13" s="6">
        <f t="shared" si="1"/>
        <v>100</v>
      </c>
      <c r="F13" s="5">
        <f>SUM(F14+F15+F16)</f>
        <v>2636.5</v>
      </c>
      <c r="G13" s="5">
        <f t="shared" si="0"/>
        <v>49.307794424426326</v>
      </c>
    </row>
    <row r="14" spans="1:7" ht="54" customHeight="1" x14ac:dyDescent="0.2">
      <c r="A14" s="14" t="s">
        <v>14</v>
      </c>
      <c r="B14" s="9" t="s">
        <v>15</v>
      </c>
      <c r="C14" s="10">
        <v>1019</v>
      </c>
      <c r="D14" s="11">
        <v>1019</v>
      </c>
      <c r="E14" s="11">
        <f>D14/C14%</f>
        <v>100</v>
      </c>
      <c r="F14" s="11">
        <v>839.3</v>
      </c>
      <c r="G14" s="11">
        <f t="shared" si="0"/>
        <v>121.41069939235078</v>
      </c>
    </row>
    <row r="15" spans="1:7" ht="46.15" customHeight="1" x14ac:dyDescent="0.2">
      <c r="A15" s="14" t="s">
        <v>16</v>
      </c>
      <c r="B15" s="9" t="s">
        <v>17</v>
      </c>
      <c r="C15" s="10">
        <v>103.3</v>
      </c>
      <c r="D15" s="11">
        <v>103.3</v>
      </c>
      <c r="E15" s="11">
        <f t="shared" ref="E15:E40" si="2">D15/C15%</f>
        <v>100</v>
      </c>
      <c r="F15" s="11">
        <v>15.7</v>
      </c>
      <c r="G15" s="11">
        <f t="shared" si="0"/>
        <v>657.96178343949043</v>
      </c>
    </row>
    <row r="16" spans="1:7" ht="40.5" customHeight="1" x14ac:dyDescent="0.2">
      <c r="A16" s="14" t="s">
        <v>18</v>
      </c>
      <c r="B16" s="9" t="s">
        <v>19</v>
      </c>
      <c r="C16" s="10">
        <v>177.7</v>
      </c>
      <c r="D16" s="11">
        <v>177.7</v>
      </c>
      <c r="E16" s="11">
        <f t="shared" si="2"/>
        <v>100</v>
      </c>
      <c r="F16" s="11">
        <v>1781.5</v>
      </c>
      <c r="G16" s="11">
        <f t="shared" si="0"/>
        <v>9.9747403873140605</v>
      </c>
    </row>
    <row r="17" spans="1:7" ht="24" x14ac:dyDescent="0.2">
      <c r="A17" s="15" t="s">
        <v>20</v>
      </c>
      <c r="B17" s="16" t="s">
        <v>21</v>
      </c>
      <c r="C17" s="17">
        <f>SUM(C18:C21)</f>
        <v>29940.400000000001</v>
      </c>
      <c r="D17" s="17">
        <f>SUM(D18:D21)</f>
        <v>29938</v>
      </c>
      <c r="E17" s="11">
        <f t="shared" si="2"/>
        <v>99.991984075029052</v>
      </c>
      <c r="F17" s="17">
        <f>SUM(F18:F21)</f>
        <v>20867.7</v>
      </c>
      <c r="G17" s="17">
        <f t="shared" si="0"/>
        <v>143.46573891708238</v>
      </c>
    </row>
    <row r="18" spans="1:7" ht="38.25" x14ac:dyDescent="0.2">
      <c r="A18" s="18" t="s">
        <v>22</v>
      </c>
      <c r="B18" s="19" t="s">
        <v>23</v>
      </c>
      <c r="C18" s="20">
        <v>369.7</v>
      </c>
      <c r="D18" s="20">
        <v>369.7</v>
      </c>
      <c r="E18" s="11">
        <f t="shared" si="2"/>
        <v>100</v>
      </c>
      <c r="F18" s="20">
        <v>340.2</v>
      </c>
      <c r="G18" s="20">
        <f t="shared" si="0"/>
        <v>108.67136978248089</v>
      </c>
    </row>
    <row r="19" spans="1:7" ht="38.65" customHeight="1" x14ac:dyDescent="0.2">
      <c r="A19" s="18" t="s">
        <v>24</v>
      </c>
      <c r="B19" s="19" t="s">
        <v>25</v>
      </c>
      <c r="C19" s="20">
        <v>10000</v>
      </c>
      <c r="D19" s="20">
        <v>10000</v>
      </c>
      <c r="E19" s="11">
        <f t="shared" si="2"/>
        <v>100</v>
      </c>
      <c r="F19" s="20">
        <v>10000</v>
      </c>
      <c r="G19" s="20">
        <f t="shared" si="0"/>
        <v>100</v>
      </c>
    </row>
    <row r="20" spans="1:7" ht="24" x14ac:dyDescent="0.2">
      <c r="A20" s="18" t="s">
        <v>26</v>
      </c>
      <c r="B20" s="19" t="s">
        <v>27</v>
      </c>
      <c r="C20" s="20">
        <v>576.6</v>
      </c>
      <c r="D20" s="13">
        <v>576.6</v>
      </c>
      <c r="E20" s="11">
        <f t="shared" si="2"/>
        <v>100</v>
      </c>
      <c r="F20" s="13">
        <v>527.5</v>
      </c>
      <c r="G20" s="13">
        <f t="shared" si="0"/>
        <v>109.30805687203791</v>
      </c>
    </row>
    <row r="21" spans="1:7" ht="39" customHeight="1" x14ac:dyDescent="0.2">
      <c r="A21" s="18" t="s">
        <v>28</v>
      </c>
      <c r="B21" s="21" t="s">
        <v>67</v>
      </c>
      <c r="C21" s="22">
        <v>18994.099999999999</v>
      </c>
      <c r="D21" s="11">
        <v>18991.7</v>
      </c>
      <c r="E21" s="11">
        <f t="shared" si="2"/>
        <v>99.987364497396584</v>
      </c>
      <c r="F21" s="11">
        <v>10000</v>
      </c>
      <c r="G21" s="11">
        <f t="shared" si="0"/>
        <v>189.917</v>
      </c>
    </row>
    <row r="22" spans="1:7" x14ac:dyDescent="0.2">
      <c r="A22" s="23"/>
      <c r="B22" s="24" t="s">
        <v>29</v>
      </c>
      <c r="C22" s="25"/>
      <c r="D22" s="25"/>
      <c r="E22" s="11" t="e">
        <f t="shared" si="2"/>
        <v>#DIV/0!</v>
      </c>
      <c r="F22" s="25"/>
      <c r="G22" s="25"/>
    </row>
    <row r="23" spans="1:7" ht="18" customHeight="1" x14ac:dyDescent="0.2">
      <c r="A23" s="26" t="s">
        <v>30</v>
      </c>
      <c r="B23" s="24" t="s">
        <v>31</v>
      </c>
      <c r="C23" s="27">
        <f>SUM(C24:C26)</f>
        <v>9140</v>
      </c>
      <c r="D23" s="27">
        <f>SUM(D24:D26)</f>
        <v>9140.1</v>
      </c>
      <c r="E23" s="11">
        <f t="shared" si="2"/>
        <v>100.00109409190372</v>
      </c>
      <c r="F23" s="27">
        <f>SUM(F24:F26)</f>
        <v>8613.4000000000015</v>
      </c>
      <c r="G23" s="27">
        <f t="shared" ref="G23:G41" si="3">D23/F23%</f>
        <v>106.11489075161955</v>
      </c>
    </row>
    <row r="24" spans="1:7" ht="91.15" customHeight="1" x14ac:dyDescent="0.2">
      <c r="A24" s="28" t="s">
        <v>32</v>
      </c>
      <c r="B24" s="29" t="s">
        <v>33</v>
      </c>
      <c r="C24" s="13">
        <v>8911.9</v>
      </c>
      <c r="D24" s="13">
        <v>8912</v>
      </c>
      <c r="E24" s="11">
        <f t="shared" si="2"/>
        <v>100.00112209517611</v>
      </c>
      <c r="F24" s="13">
        <v>8395.2000000000007</v>
      </c>
      <c r="G24" s="13">
        <f t="shared" si="3"/>
        <v>106.15589860872878</v>
      </c>
    </row>
    <row r="25" spans="1:7" ht="21.75" customHeight="1" x14ac:dyDescent="0.2">
      <c r="A25" s="28" t="s">
        <v>65</v>
      </c>
      <c r="B25" s="29" t="s">
        <v>66</v>
      </c>
      <c r="C25" s="13">
        <v>0</v>
      </c>
      <c r="D25" s="13">
        <v>0</v>
      </c>
      <c r="E25" s="11" t="e">
        <f t="shared" si="2"/>
        <v>#DIV/0!</v>
      </c>
      <c r="F25" s="13">
        <v>109.1</v>
      </c>
      <c r="G25" s="13">
        <f t="shared" si="3"/>
        <v>0</v>
      </c>
    </row>
    <row r="26" spans="1:7" ht="26.25" customHeight="1" x14ac:dyDescent="0.2">
      <c r="A26" s="28" t="s">
        <v>34</v>
      </c>
      <c r="B26" s="29" t="s">
        <v>35</v>
      </c>
      <c r="C26" s="13">
        <v>228.1</v>
      </c>
      <c r="D26" s="13">
        <v>228.1</v>
      </c>
      <c r="E26" s="11">
        <f t="shared" si="2"/>
        <v>99.999999999999986</v>
      </c>
      <c r="F26" s="13">
        <v>109.1</v>
      </c>
      <c r="G26" s="13">
        <f t="shared" si="3"/>
        <v>209.07424381301558</v>
      </c>
    </row>
    <row r="27" spans="1:7" x14ac:dyDescent="0.2">
      <c r="A27" s="30" t="s">
        <v>36</v>
      </c>
      <c r="B27" s="31" t="s">
        <v>37</v>
      </c>
      <c r="C27" s="27">
        <f>SUM(C28)</f>
        <v>576.6</v>
      </c>
      <c r="D27" s="27">
        <f>SUM(D28)</f>
        <v>576.6</v>
      </c>
      <c r="E27" s="11">
        <f t="shared" si="2"/>
        <v>100</v>
      </c>
      <c r="F27" s="27">
        <f>SUM(F28)</f>
        <v>527.4</v>
      </c>
      <c r="G27" s="27">
        <f t="shared" si="3"/>
        <v>109.3287827076223</v>
      </c>
    </row>
    <row r="28" spans="1:7" ht="25.5" x14ac:dyDescent="0.2">
      <c r="A28" s="32" t="s">
        <v>38</v>
      </c>
      <c r="B28" s="33" t="s">
        <v>39</v>
      </c>
      <c r="C28" s="13">
        <v>576.6</v>
      </c>
      <c r="D28" s="13">
        <v>576.6</v>
      </c>
      <c r="E28" s="11">
        <f t="shared" si="2"/>
        <v>100</v>
      </c>
      <c r="F28" s="13">
        <v>527.4</v>
      </c>
      <c r="G28" s="13">
        <f t="shared" si="3"/>
        <v>109.3287827076223</v>
      </c>
    </row>
    <row r="29" spans="1:7" ht="12" customHeight="1" x14ac:dyDescent="0.2">
      <c r="A29" s="26" t="s">
        <v>40</v>
      </c>
      <c r="B29" s="34" t="s">
        <v>41</v>
      </c>
      <c r="C29" s="27">
        <f>SUM(C30:C31)</f>
        <v>11412.4</v>
      </c>
      <c r="D29" s="27">
        <f>SUM(D30:D31)</f>
        <v>11412.4</v>
      </c>
      <c r="E29" s="11">
        <f t="shared" si="2"/>
        <v>100</v>
      </c>
      <c r="F29" s="27">
        <f>SUM(F31:F31)</f>
        <v>0</v>
      </c>
      <c r="G29" s="27" t="e">
        <f t="shared" si="3"/>
        <v>#DIV/0!</v>
      </c>
    </row>
    <row r="30" spans="1:7" ht="28.5" customHeight="1" x14ac:dyDescent="0.2">
      <c r="A30" s="28" t="s">
        <v>42</v>
      </c>
      <c r="B30" s="29" t="s">
        <v>43</v>
      </c>
      <c r="C30" s="13">
        <v>10302.4</v>
      </c>
      <c r="D30" s="13">
        <v>10302.4</v>
      </c>
      <c r="E30" s="11">
        <f t="shared" si="2"/>
        <v>100</v>
      </c>
      <c r="F30" s="13">
        <v>5024</v>
      </c>
      <c r="G30" s="13">
        <f t="shared" si="3"/>
        <v>205.0636942675159</v>
      </c>
    </row>
    <row r="31" spans="1:7" ht="51" customHeight="1" x14ac:dyDescent="0.2">
      <c r="A31" s="28" t="s">
        <v>68</v>
      </c>
      <c r="B31" s="29" t="s">
        <v>69</v>
      </c>
      <c r="C31" s="13">
        <v>1110</v>
      </c>
      <c r="D31" s="13">
        <v>1110</v>
      </c>
      <c r="E31" s="11">
        <f t="shared" si="2"/>
        <v>100</v>
      </c>
      <c r="F31" s="13">
        <v>0</v>
      </c>
      <c r="G31" s="13" t="e">
        <f t="shared" si="3"/>
        <v>#DIV/0!</v>
      </c>
    </row>
    <row r="32" spans="1:7" ht="25.5" x14ac:dyDescent="0.2">
      <c r="A32" s="26" t="s">
        <v>44</v>
      </c>
      <c r="B32" s="24" t="s">
        <v>45</v>
      </c>
      <c r="C32" s="27">
        <f>SUM(C33:C35)</f>
        <v>27457.199999999997</v>
      </c>
      <c r="D32" s="27">
        <f>SUM(D33:D35)</f>
        <v>27454.800000000003</v>
      </c>
      <c r="E32" s="11">
        <f t="shared" si="2"/>
        <v>99.991259123290092</v>
      </c>
      <c r="F32" s="27">
        <f>SUM(F33:F35)</f>
        <v>25233.199999999997</v>
      </c>
      <c r="G32" s="27">
        <f t="shared" si="3"/>
        <v>108.80427373460364</v>
      </c>
    </row>
    <row r="33" spans="1:7" x14ac:dyDescent="0.2">
      <c r="A33" s="28" t="s">
        <v>46</v>
      </c>
      <c r="B33" s="2" t="s">
        <v>47</v>
      </c>
      <c r="C33" s="13">
        <v>40.200000000000003</v>
      </c>
      <c r="D33" s="13">
        <v>40.200000000000003</v>
      </c>
      <c r="E33" s="11">
        <f t="shared" si="2"/>
        <v>100</v>
      </c>
      <c r="F33" s="13">
        <v>35.6</v>
      </c>
      <c r="G33" s="13">
        <f t="shared" si="3"/>
        <v>112.92134831460673</v>
      </c>
    </row>
    <row r="34" spans="1:7" x14ac:dyDescent="0.2">
      <c r="A34" s="32" t="s">
        <v>48</v>
      </c>
      <c r="B34" s="2" t="s">
        <v>49</v>
      </c>
      <c r="C34" s="13">
        <v>6939.2</v>
      </c>
      <c r="D34" s="13">
        <v>6939.2</v>
      </c>
      <c r="E34" s="11">
        <f t="shared" si="2"/>
        <v>100</v>
      </c>
      <c r="F34" s="13">
        <v>76.5</v>
      </c>
      <c r="G34" s="13">
        <f t="shared" si="3"/>
        <v>9070.8496732026142</v>
      </c>
    </row>
    <row r="35" spans="1:7" x14ac:dyDescent="0.2">
      <c r="A35" s="32" t="s">
        <v>50</v>
      </c>
      <c r="B35" s="2" t="s">
        <v>51</v>
      </c>
      <c r="C35" s="13">
        <v>20477.8</v>
      </c>
      <c r="D35" s="13">
        <v>20475.400000000001</v>
      </c>
      <c r="E35" s="11">
        <f t="shared" si="2"/>
        <v>99.988279991014664</v>
      </c>
      <c r="F35" s="13">
        <v>25121.1</v>
      </c>
      <c r="G35" s="13">
        <f t="shared" si="3"/>
        <v>81.506781152099236</v>
      </c>
    </row>
    <row r="36" spans="1:7" x14ac:dyDescent="0.2">
      <c r="A36" s="26" t="s">
        <v>52</v>
      </c>
      <c r="B36" s="35" t="s">
        <v>53</v>
      </c>
      <c r="C36" s="27">
        <f>SUM(C37:C38,C39)</f>
        <v>403.2</v>
      </c>
      <c r="D36" s="27">
        <f>SUM(D37:D38,D39)</f>
        <v>403.2</v>
      </c>
      <c r="E36" s="11">
        <f t="shared" si="2"/>
        <v>100</v>
      </c>
      <c r="F36" s="27">
        <f>SUM(F37:F39)</f>
        <v>360.59999999999997</v>
      </c>
      <c r="G36" s="27">
        <f t="shared" si="3"/>
        <v>111.81364392678869</v>
      </c>
    </row>
    <row r="37" spans="1:7" x14ac:dyDescent="0.2">
      <c r="A37" s="28" t="s">
        <v>54</v>
      </c>
      <c r="B37" s="36" t="s">
        <v>55</v>
      </c>
      <c r="C37" s="13">
        <v>363.2</v>
      </c>
      <c r="D37" s="13">
        <v>363.2</v>
      </c>
      <c r="E37" s="11">
        <f t="shared" si="2"/>
        <v>100</v>
      </c>
      <c r="F37" s="13">
        <v>305.7</v>
      </c>
      <c r="G37" s="13">
        <f t="shared" si="3"/>
        <v>118.80929015374551</v>
      </c>
    </row>
    <row r="38" spans="1:7" ht="25.5" x14ac:dyDescent="0.2">
      <c r="A38" s="28" t="s">
        <v>56</v>
      </c>
      <c r="B38" s="37" t="s">
        <v>57</v>
      </c>
      <c r="C38" s="13">
        <v>30</v>
      </c>
      <c r="D38" s="13">
        <v>30</v>
      </c>
      <c r="E38" s="11">
        <f t="shared" si="2"/>
        <v>100</v>
      </c>
      <c r="F38" s="13">
        <v>10</v>
      </c>
      <c r="G38" s="13">
        <f t="shared" si="3"/>
        <v>300</v>
      </c>
    </row>
    <row r="39" spans="1:7" ht="25.5" x14ac:dyDescent="0.2">
      <c r="A39" s="28" t="s">
        <v>58</v>
      </c>
      <c r="B39" s="38" t="s">
        <v>59</v>
      </c>
      <c r="C39" s="13">
        <v>10</v>
      </c>
      <c r="D39" s="13">
        <v>10</v>
      </c>
      <c r="E39" s="11">
        <f t="shared" si="2"/>
        <v>100</v>
      </c>
      <c r="F39" s="13">
        <v>44.9</v>
      </c>
      <c r="G39" s="13">
        <f t="shared" si="3"/>
        <v>22.271714922048996</v>
      </c>
    </row>
    <row r="40" spans="1:7" ht="40.5" customHeight="1" x14ac:dyDescent="0.2">
      <c r="A40" s="26" t="s">
        <v>34</v>
      </c>
      <c r="B40" s="24" t="s">
        <v>60</v>
      </c>
      <c r="C40" s="27">
        <v>7.1</v>
      </c>
      <c r="D40" s="27">
        <v>7.1</v>
      </c>
      <c r="E40" s="11">
        <f t="shared" si="2"/>
        <v>100</v>
      </c>
      <c r="F40" s="27">
        <v>11.8</v>
      </c>
      <c r="G40" s="27">
        <f t="shared" si="3"/>
        <v>60.169491525423723</v>
      </c>
    </row>
    <row r="41" spans="1:7" x14ac:dyDescent="0.2">
      <c r="A41" s="39"/>
      <c r="B41" s="24" t="s">
        <v>61</v>
      </c>
      <c r="C41" s="27">
        <f>C23+C27+C29+C32+C36+C40</f>
        <v>48996.499999999993</v>
      </c>
      <c r="D41" s="27">
        <f>D23+D27+D29+D32+D36+D40</f>
        <v>48994.2</v>
      </c>
      <c r="E41" s="27"/>
      <c r="F41" s="27">
        <f>F23+F27+F29+F32+F36+F40</f>
        <v>34746.400000000001</v>
      </c>
      <c r="G41" s="27">
        <f t="shared" si="3"/>
        <v>141.00511132088502</v>
      </c>
    </row>
    <row r="42" spans="1:7" ht="15" customHeight="1" x14ac:dyDescent="0.2">
      <c r="A42" s="40"/>
      <c r="B42" s="46" t="s">
        <v>62</v>
      </c>
      <c r="C42" s="46"/>
      <c r="D42" s="41">
        <f>SUM(D41-D6)</f>
        <v>-1023.7000000000044</v>
      </c>
      <c r="E42" s="47"/>
      <c r="F42" s="47"/>
      <c r="G42" s="47"/>
    </row>
    <row r="43" spans="1:7" ht="12.75" customHeight="1" x14ac:dyDescent="0.2">
      <c r="A43" s="40"/>
      <c r="B43" s="48" t="s">
        <v>70</v>
      </c>
      <c r="C43" s="48"/>
      <c r="D43" s="41">
        <v>928.1</v>
      </c>
      <c r="E43" s="49"/>
      <c r="F43" s="49"/>
      <c r="G43" s="49"/>
    </row>
    <row r="44" spans="1:7" x14ac:dyDescent="0.2">
      <c r="A44" s="42"/>
      <c r="B44" s="50" t="s">
        <v>71</v>
      </c>
      <c r="C44" s="50"/>
      <c r="D44" s="43">
        <f>SUM(D42-D43)</f>
        <v>-1951.8000000000043</v>
      </c>
      <c r="E44" s="45"/>
      <c r="F44" s="45"/>
      <c r="G44" s="45"/>
    </row>
    <row r="45" spans="1:7" x14ac:dyDescent="0.2">
      <c r="A45" s="45" t="s">
        <v>63</v>
      </c>
      <c r="B45" s="45"/>
      <c r="C45" s="45"/>
      <c r="D45" s="45"/>
      <c r="E45" s="45"/>
      <c r="F45" s="45"/>
      <c r="G45" s="45"/>
    </row>
    <row r="46" spans="1:7" x14ac:dyDescent="0.2">
      <c r="A46" s="44"/>
      <c r="B46" s="44"/>
      <c r="C46" s="44"/>
      <c r="D46" s="44"/>
      <c r="E46" s="44"/>
      <c r="F46" s="44"/>
      <c r="G46" s="44"/>
    </row>
    <row r="47" spans="1:7" x14ac:dyDescent="0.2">
      <c r="A47" s="44"/>
      <c r="B47" s="44"/>
      <c r="C47" s="44"/>
      <c r="D47" s="44"/>
      <c r="E47" s="44"/>
      <c r="F47" s="44"/>
      <c r="G47" s="44"/>
    </row>
    <row r="48" spans="1:7" x14ac:dyDescent="0.2">
      <c r="A48" s="44"/>
      <c r="B48" s="44"/>
      <c r="C48" s="44"/>
      <c r="D48" s="44"/>
      <c r="E48" s="44"/>
      <c r="F48" s="44"/>
      <c r="G48" s="44"/>
    </row>
    <row r="49" spans="1:7" x14ac:dyDescent="0.2">
      <c r="A49" s="44"/>
      <c r="B49" s="44"/>
      <c r="C49" s="44"/>
      <c r="D49" s="44"/>
      <c r="E49" s="44"/>
      <c r="F49" s="44"/>
      <c r="G49" s="44"/>
    </row>
    <row r="50" spans="1:7" x14ac:dyDescent="0.2">
      <c r="A50" s="44"/>
      <c r="B50" s="44"/>
      <c r="C50" s="44"/>
      <c r="D50" s="44"/>
      <c r="E50" s="44"/>
      <c r="F50" s="44"/>
      <c r="G50" s="44"/>
    </row>
  </sheetData>
  <mergeCells count="16">
    <mergeCell ref="A1:G1"/>
    <mergeCell ref="A2:G2"/>
    <mergeCell ref="A4:A5"/>
    <mergeCell ref="B4:B5"/>
    <mergeCell ref="C4:C5"/>
    <mergeCell ref="D4:D5"/>
    <mergeCell ref="E4:E5"/>
    <mergeCell ref="F4:F5"/>
    <mergeCell ref="G4:G5"/>
    <mergeCell ref="A45:G45"/>
    <mergeCell ref="B42:C42"/>
    <mergeCell ref="E42:G42"/>
    <mergeCell ref="B43:C43"/>
    <mergeCell ref="E43:G43"/>
    <mergeCell ref="B44:C44"/>
    <mergeCell ref="E44:G44"/>
  </mergeCells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Людмила</dc:creator>
  <dc:description/>
  <cp:lastModifiedBy>MokrousBuh</cp:lastModifiedBy>
  <cp:revision>1</cp:revision>
  <cp:lastPrinted>2024-05-06T10:08:54Z</cp:lastPrinted>
  <dcterms:created xsi:type="dcterms:W3CDTF">2016-07-19T05:49:12Z</dcterms:created>
  <dcterms:modified xsi:type="dcterms:W3CDTF">2024-05-06T10:09:22Z</dcterms:modified>
  <dc:language>ru-RU</dc:language>
</cp:coreProperties>
</file>